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3 to 05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<sst xmlns="http://schemas.openxmlformats.org/spreadsheetml/2006/main" count="38" uniqueCount="36">
  <si>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FORTH ESTUARY TRANSPORT AUTHORITY</t>
  </si>
  <si>
    <t>ANALYSIS OF BRIDGE TRAFFIC &amp; REVENUE</t>
  </si>
  <si>
    <t>Month</t>
  </si>
  <si>
    <t>Northbound Traffic</t>
  </si>
  <si>
    <t>Revenue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</si>
  <si>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</si>
  <si>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</si>
  <si>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</si>
  <si>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</si>
  <si>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</si>
  <si>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</si>
  <si>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</si>
  <si>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</si>
  <si>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July</t>
  </si>
  <si>
    <t>August</t>
  </si>
  <si>
    <t>September</t>
  </si>
  <si>
    <t>3d Quarter</t>
  </si>
  <si>
    <t>October</t>
  </si>
  <si>
    <t>November</t>
  </si>
  <si>
    <t>December</t>
  </si>
  <si>
    <t>4th Quarter</t>
  </si>
  <si>
    <t>Totals</t>
  </si>
  <si>
    <t>Analysis by Classification</t>
  </si>
  <si>
    <t>Cars &amp; Light Goods</t>
  </si>
  <si>
    <t>Heavy Goods</t>
  </si>
  <si>
    <t>Buses</t>
  </si>
  <si>
    <t>Motor Cycles</t>
  </si>
  <si>
    <t>Exempt</t>
  </si>
  <si>
    <t>Prior Years</t>
  </si>
  <si>
    <t>Traffic</t>
  </si>
  <si>
    <t>Toll Income</t>
  </si>
  <si>
    <t>Year</t>
  </si>
  <si>
    <t>Northbound</t>
  </si>
  <si>
    <t>% Increase</t>
  </si>
  <si>
    <t>£</t>
  </si>
  <si>
    <t>to 1988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</si>
</sst>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0.0"/>
    <numFmt numFmtId="176" formatCode="mmmm\-yy"/>
    <numFmt numFmtId="177" formatCode="#,##0.00_ ;\-#,##0.00\ "/>
    <numFmt numFmtId="178" formatCode="#,##0.0_ ;\-#,##0.0\ "/>
    <numFmt numFmtId="179" formatCode="#,##0_ ;\-#,##0\ "/>
    <numFmt numFmtId="180" formatCode="*#\,##0"/>
    <numFmt numFmtId="181" formatCode="0.000"/>
    <numFmt numFmtId="182" formatCode="&quot;£&quot;#,##0"/>
    <numFmt numFmtId="183" formatCode="_-&quot;£&quot;* #,##0.000_-;\-&quot;£&quot;* #,##0.000_-;_-&quot;£&quot;* &quot;-&quot;??_-;_-@_-"/>
    <numFmt numFmtId="184" formatCode="_-&quot;£&quot;* #,##0.0_-;\-&quot;£&quot;* #,##0.0_-;_-&quot;£&quot;* &quot;-&quot;??_-;_-@_-"/>
    <numFmt numFmtId="185" formatCode="_-&quot;£&quot;* #,##0_-;\-&quot;£&quot;* #,##0_-;_-&quot;£&quot;* &quot;-&quot;??_-;_-@_-"/>
  </numFmts>
  <fonts count="1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u val="single"/>
      <sz val="20"/>
      <name val="Arial TUR"/>
      <family val="2"/>
    </font>
    <font>
      <sz val="20"/>
      <name val="Arial TUR"/>
      <family val="2"/>
    </font>
    <font>
      <sz val="14"/>
      <name val="Arial Black"/>
      <family val="2"/>
    </font>
    <font>
      <b/>
      <sz val="14"/>
      <name val="Arial TUR"/>
      <family val="2"/>
    </font>
    <font>
      <sz val="14"/>
      <name val="Arial TUR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0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173" fontId="9" fillId="0" borderId="0" xfId="15" applyNumberFormat="1" applyFont="1" applyBorder="1" applyAlignment="1">
      <alignment/>
    </xf>
    <xf numFmtId="10" fontId="9" fillId="0" borderId="7" xfId="21" applyNumberFormat="1" applyFont="1" applyBorder="1" applyAlignment="1">
      <alignment/>
    </xf>
    <xf numFmtId="185" fontId="9" fillId="0" borderId="0" xfId="17" applyNumberFormat="1" applyFont="1" applyBorder="1" applyAlignment="1">
      <alignment horizontal="center"/>
    </xf>
    <xf numFmtId="173" fontId="9" fillId="0" borderId="0" xfId="15" applyNumberFormat="1" applyFont="1" applyBorder="1" applyAlignment="1">
      <alignment horizontal="right"/>
    </xf>
    <xf numFmtId="10" fontId="8" fillId="0" borderId="7" xfId="21" applyNumberFormat="1" applyFont="1" applyBorder="1" applyAlignment="1">
      <alignment horizontal="center"/>
    </xf>
    <xf numFmtId="10" fontId="12" fillId="0" borderId="7" xfId="21" applyNumberFormat="1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173" fontId="12" fillId="0" borderId="0" xfId="15" applyNumberFormat="1" applyFont="1" applyBorder="1" applyAlignment="1">
      <alignment/>
    </xf>
    <xf numFmtId="10" fontId="12" fillId="0" borderId="7" xfId="21" applyNumberFormat="1" applyFont="1" applyBorder="1" applyAlignment="1">
      <alignment/>
    </xf>
    <xf numFmtId="185" fontId="12" fillId="0" borderId="0" xfId="17" applyNumberFormat="1" applyFont="1" applyBorder="1" applyAlignment="1">
      <alignment horizontal="center"/>
    </xf>
    <xf numFmtId="173" fontId="9" fillId="0" borderId="7" xfId="15" applyNumberFormat="1" applyFont="1" applyBorder="1" applyAlignment="1">
      <alignment horizontal="center"/>
    </xf>
    <xf numFmtId="173" fontId="12" fillId="0" borderId="7" xfId="15" applyNumberFormat="1" applyFont="1" applyBorder="1" applyAlignment="1">
      <alignment/>
    </xf>
    <xf numFmtId="173" fontId="12" fillId="0" borderId="7" xfId="15" applyNumberFormat="1" applyFont="1" applyBorder="1" applyAlignment="1">
      <alignment horizontal="center"/>
    </xf>
    <xf numFmtId="173" fontId="9" fillId="0" borderId="7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0" fontId="12" fillId="0" borderId="8" xfId="0" applyFont="1" applyBorder="1" applyAlignment="1">
      <alignment/>
    </xf>
    <xf numFmtId="0" fontId="9" fillId="0" borderId="9" xfId="0" applyFont="1" applyBorder="1" applyAlignment="1">
      <alignment/>
    </xf>
    <xf numFmtId="173" fontId="12" fillId="0" borderId="10" xfId="15" applyNumberFormat="1" applyFont="1" applyBorder="1" applyAlignment="1">
      <alignment/>
    </xf>
    <xf numFmtId="173" fontId="9" fillId="0" borderId="11" xfId="15" applyNumberFormat="1" applyFont="1" applyBorder="1" applyAlignment="1">
      <alignment/>
    </xf>
    <xf numFmtId="185" fontId="12" fillId="0" borderId="10" xfId="17" applyNumberFormat="1" applyFont="1" applyBorder="1" applyAlignment="1">
      <alignment horizontal="center"/>
    </xf>
    <xf numFmtId="173" fontId="9" fillId="0" borderId="0" xfId="0" applyNumberFormat="1" applyFont="1" applyAlignment="1">
      <alignment/>
    </xf>
    <xf numFmtId="173" fontId="9" fillId="0" borderId="0" xfId="15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2" fillId="0" borderId="5" xfId="21" applyNumberFormat="1" applyFont="1" applyBorder="1" applyAlignment="1">
      <alignment horizontal="right"/>
    </xf>
    <xf numFmtId="10" fontId="12" fillId="0" borderId="0" xfId="21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6" xfId="21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0" fontId="12" fillId="0" borderId="6" xfId="21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173" fontId="12" fillId="0" borderId="3" xfId="0" applyNumberFormat="1" applyFont="1" applyBorder="1" applyAlignment="1">
      <alignment/>
    </xf>
    <xf numFmtId="173" fontId="12" fillId="0" borderId="3" xfId="0" applyNumberFormat="1" applyFont="1" applyBorder="1" applyAlignment="1">
      <alignment/>
    </xf>
    <xf numFmtId="10" fontId="12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10" fontId="8" fillId="0" borderId="5" xfId="21" applyNumberFormat="1" applyFont="1" applyBorder="1" applyAlignment="1">
      <alignment horizontal="center"/>
    </xf>
    <xf numFmtId="14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/>
    </xf>
    <xf numFmtId="3" fontId="9" fillId="0" borderId="0" xfId="15" applyNumberFormat="1" applyFont="1" applyBorder="1" applyAlignment="1">
      <alignment/>
    </xf>
    <xf numFmtId="173" fontId="12" fillId="0" borderId="5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10" fontId="9" fillId="0" borderId="7" xfId="21" applyNumberFormat="1" applyFont="1" applyBorder="1" applyAlignment="1">
      <alignment horizontal="center"/>
    </xf>
    <xf numFmtId="10" fontId="9" fillId="0" borderId="7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4" xfId="0" applyFont="1" applyBorder="1" applyAlignment="1">
      <alignment/>
    </xf>
    <xf numFmtId="0" fontId="9" fillId="0" borderId="4" xfId="0" applyFont="1" applyBorder="1" applyAlignment="1">
      <alignment/>
    </xf>
    <xf numFmtId="3" fontId="12" fillId="0" borderId="3" xfId="15" applyNumberFormat="1" applyFont="1" applyBorder="1" applyAlignment="1">
      <alignment/>
    </xf>
    <xf numFmtId="0" fontId="1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workbookViewId="0" topLeftCell="A16">
      <selection activeCell="L18" sqref="L18"/>
    </sheetView>
  </sheetViews>
  <sheetFormatPr defaultColWidth="9.140625" defaultRowHeight="12.75"/>
  <cols>
    <col min="1" max="1" width="10.140625" style="7" customWidth="1"/>
    <col min="2" max="2" width="16.00390625" style="7" customWidth="1"/>
    <col min="3" max="3" width="14.8515625" style="7" customWidth="1"/>
    <col min="4" max="4" width="16.28125" style="7" customWidth="1"/>
    <col min="5" max="5" width="14.57421875" style="7" bestFit="1" customWidth="1"/>
    <col min="6" max="6" width="4.28125" style="7" customWidth="1"/>
    <col min="7" max="7" width="17.421875" style="7" customWidth="1"/>
    <col min="8" max="8" width="18.421875" style="7" customWidth="1"/>
    <col min="9" max="9" width="16.00390625" style="7" bestFit="1" customWidth="1"/>
    <col min="10" max="16384" width="9.140625" style="7" customWidth="1"/>
  </cols>
  <sheetData>
    <row r="1" spans="1:9" s="2" customFormat="1" ht="26.25">
      <c r="A1" s="87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22.5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8">
      <c r="A3" s="88" t="s">
        <v>1</v>
      </c>
      <c r="B3" s="5"/>
      <c r="C3" s="5"/>
      <c r="D3" s="5"/>
      <c r="E3" s="5"/>
      <c r="F3" s="5"/>
      <c r="G3" s="5"/>
      <c r="H3" s="5"/>
      <c r="I3" s="5"/>
    </row>
    <row r="4" s="8" customFormat="1" ht="15"/>
    <row r="5" spans="1:9" s="15" customFormat="1" ht="18">
      <c r="A5" s="9" t="s">
        <v>2</v>
      </c>
      <c r="B5" s="10"/>
      <c r="C5" s="11" t="s">
        <v>3</v>
      </c>
      <c r="D5" s="12"/>
      <c r="E5" s="13"/>
      <c r="F5" s="14"/>
      <c r="G5" s="11" t="s">
        <v>4</v>
      </c>
      <c r="H5" s="12"/>
      <c r="I5" s="13"/>
    </row>
    <row r="6" spans="1:9" s="20" customFormat="1" ht="15.75">
      <c r="A6" s="16"/>
      <c r="B6" s="17"/>
      <c r="C6" s="18">
        <v>2005</v>
      </c>
      <c r="D6" s="18">
        <v>2004</v>
      </c>
      <c r="E6" s="18">
        <v>2003</v>
      </c>
      <c r="F6" s="19"/>
      <c r="G6" s="18">
        <v>2005</v>
      </c>
      <c r="H6" s="18">
        <v>2004</v>
      </c>
      <c r="I6" s="18">
        <v>2003</v>
      </c>
    </row>
    <row r="7" spans="1:9" s="8" customFormat="1" ht="15">
      <c r="A7" s="21" t="s">
        <v>5</v>
      </c>
      <c r="B7" s="22"/>
      <c r="C7" s="23">
        <v>857152</v>
      </c>
      <c r="D7" s="23">
        <v>893812</v>
      </c>
      <c r="E7" s="23">
        <v>875876</v>
      </c>
      <c r="F7" s="24"/>
      <c r="G7" s="25">
        <v>694937.78</v>
      </c>
      <c r="H7" s="25">
        <v>732406.74</v>
      </c>
      <c r="I7" s="25">
        <v>717427.86</v>
      </c>
    </row>
    <row r="8" spans="1:9" s="8" customFormat="1" ht="18">
      <c r="A8" s="21" t="s">
        <v>6</v>
      </c>
      <c r="B8" s="22"/>
      <c r="C8" s="26">
        <v>881344</v>
      </c>
      <c r="D8" s="26">
        <v>925478</v>
      </c>
      <c r="E8" s="26">
        <v>870374</v>
      </c>
      <c r="F8" s="27"/>
      <c r="G8" s="25">
        <v>724315.58</v>
      </c>
      <c r="H8" s="25">
        <v>757187.98</v>
      </c>
      <c r="I8" s="25">
        <v>716418.44</v>
      </c>
    </row>
    <row r="9" spans="1:9" s="8" customFormat="1" ht="15.75">
      <c r="A9" s="21" t="s">
        <v>7</v>
      </c>
      <c r="B9" s="22"/>
      <c r="C9" s="23">
        <v>1026529</v>
      </c>
      <c r="D9" s="23">
        <v>1019021</v>
      </c>
      <c r="E9" s="23">
        <v>1000046</v>
      </c>
      <c r="F9" s="28"/>
      <c r="G9" s="25">
        <v>840683.98</v>
      </c>
      <c r="H9" s="25">
        <v>833559</v>
      </c>
      <c r="I9" s="25">
        <v>818068.56</v>
      </c>
    </row>
    <row r="10" spans="1:9" s="8" customFormat="1" ht="15.75">
      <c r="A10" s="29" t="s">
        <v>8</v>
      </c>
      <c r="B10" s="30"/>
      <c r="C10" s="31">
        <f>SUM(C7:C9)</f>
        <v>2765025</v>
      </c>
      <c r="D10" s="31">
        <f>SUM(D7:D9)</f>
        <v>2838311</v>
      </c>
      <c r="E10" s="31">
        <f>SUM(E7:E9)</f>
        <v>2746296</v>
      </c>
      <c r="F10" s="32"/>
      <c r="G10" s="33">
        <f>SUM(G7:G9)</f>
        <v>2259937.34</v>
      </c>
      <c r="H10" s="33">
        <f>SUM(H7:H9)</f>
        <v>2323153.7199999997</v>
      </c>
      <c r="I10" s="33">
        <f>SUM(I7:I9)</f>
        <v>2251914.86</v>
      </c>
    </row>
    <row r="11" spans="1:9" s="8" customFormat="1" ht="15">
      <c r="A11" s="21" t="s">
        <v>9</v>
      </c>
      <c r="B11" s="22"/>
      <c r="C11" s="23">
        <v>995510</v>
      </c>
      <c r="D11" s="23">
        <v>974197</v>
      </c>
      <c r="E11" s="23">
        <v>1003771</v>
      </c>
      <c r="F11" s="34"/>
      <c r="G11" s="25">
        <v>814081.82</v>
      </c>
      <c r="H11" s="25">
        <v>795883.74</v>
      </c>
      <c r="I11" s="25">
        <v>819374.43</v>
      </c>
    </row>
    <row r="12" spans="1:9" s="8" customFormat="1" ht="15">
      <c r="A12" s="21" t="s">
        <v>10</v>
      </c>
      <c r="B12" s="22"/>
      <c r="C12" s="23">
        <v>988182</v>
      </c>
      <c r="D12" s="23">
        <v>962150</v>
      </c>
      <c r="E12" s="23">
        <v>1040817</v>
      </c>
      <c r="F12" s="34"/>
      <c r="G12" s="25">
        <v>984439.5</v>
      </c>
      <c r="H12" s="25">
        <v>785728.25</v>
      </c>
      <c r="I12" s="25">
        <v>846020.96</v>
      </c>
    </row>
    <row r="13" spans="1:9" s="8" customFormat="1" ht="15">
      <c r="A13" s="21" t="s">
        <v>11</v>
      </c>
      <c r="B13" s="22"/>
      <c r="C13" s="23">
        <v>1031044</v>
      </c>
      <c r="D13" s="23">
        <v>979695</v>
      </c>
      <c r="E13" s="23">
        <v>1033518</v>
      </c>
      <c r="F13" s="34"/>
      <c r="G13" s="25">
        <v>1024904.7</v>
      </c>
      <c r="H13" s="25">
        <v>801628.27</v>
      </c>
      <c r="I13" s="25">
        <v>840827.4</v>
      </c>
    </row>
    <row r="14" spans="1:9" s="8" customFormat="1" ht="15.75">
      <c r="A14" s="29" t="s">
        <v>12</v>
      </c>
      <c r="B14" s="30"/>
      <c r="C14" s="31">
        <f>SUM(C11:C13)</f>
        <v>3014736</v>
      </c>
      <c r="D14" s="31">
        <f>SUM(D11:D13)</f>
        <v>2916042</v>
      </c>
      <c r="E14" s="31">
        <f>SUM(E11:E13)</f>
        <v>3078106</v>
      </c>
      <c r="F14" s="35"/>
      <c r="G14" s="33">
        <f>SUM(G11:G13)</f>
        <v>2823426.0199999996</v>
      </c>
      <c r="H14" s="33">
        <f>SUM(H11:H13)</f>
        <v>2383240.26</v>
      </c>
      <c r="I14" s="33">
        <f>SUM(I11:I13)</f>
        <v>2506222.79</v>
      </c>
    </row>
    <row r="15" spans="1:9" s="8" customFormat="1" ht="15.75">
      <c r="A15" s="21" t="s">
        <v>13</v>
      </c>
      <c r="B15" s="22"/>
      <c r="C15" s="23">
        <v>1071535</v>
      </c>
      <c r="D15" s="23">
        <v>1077252</v>
      </c>
      <c r="E15" s="23">
        <v>1075300</v>
      </c>
      <c r="F15" s="36"/>
      <c r="G15" s="25">
        <v>1064993.2</v>
      </c>
      <c r="H15" s="25">
        <v>874192.64</v>
      </c>
      <c r="I15" s="25">
        <v>875945.72</v>
      </c>
    </row>
    <row r="16" spans="1:9" s="8" customFormat="1" ht="15">
      <c r="A16" s="21" t="s">
        <v>14</v>
      </c>
      <c r="B16" s="22"/>
      <c r="C16" s="23">
        <v>1118553</v>
      </c>
      <c r="D16" s="23">
        <v>1102978</v>
      </c>
      <c r="E16" s="23">
        <v>1120833</v>
      </c>
      <c r="F16" s="37"/>
      <c r="G16" s="25">
        <v>1110333.95</v>
      </c>
      <c r="H16" s="25">
        <v>896280.91</v>
      </c>
      <c r="I16" s="25">
        <v>907286.06</v>
      </c>
    </row>
    <row r="17" spans="1:9" s="8" customFormat="1" ht="15">
      <c r="A17" s="21" t="s">
        <v>15</v>
      </c>
      <c r="B17" s="22"/>
      <c r="C17" s="23">
        <v>1013105</v>
      </c>
      <c r="D17" s="23">
        <v>961302</v>
      </c>
      <c r="E17" s="23">
        <v>1032790</v>
      </c>
      <c r="F17" s="34"/>
      <c r="G17" s="25">
        <v>1009337.8</v>
      </c>
      <c r="H17" s="25">
        <v>785531.3</v>
      </c>
      <c r="I17" s="25">
        <v>842863.26</v>
      </c>
    </row>
    <row r="18" spans="1:9" s="8" customFormat="1" ht="15.75">
      <c r="A18" s="29" t="s">
        <v>16</v>
      </c>
      <c r="B18" s="30"/>
      <c r="C18" s="31">
        <f>SUM(C15:C17)</f>
        <v>3203193</v>
      </c>
      <c r="D18" s="31">
        <f>SUM(D15:D17)</f>
        <v>3141532</v>
      </c>
      <c r="E18" s="31">
        <f>SUM(E15:E17)</f>
        <v>3228923</v>
      </c>
      <c r="F18" s="34"/>
      <c r="G18" s="33">
        <f>SUM(G15:G17)</f>
        <v>3184664.95</v>
      </c>
      <c r="H18" s="33">
        <f>SUM(H15:H17)</f>
        <v>2556004.85</v>
      </c>
      <c r="I18" s="33">
        <f>SUM(I15:I17)</f>
        <v>2626095.04</v>
      </c>
    </row>
    <row r="19" spans="1:9" s="8" customFormat="1" ht="15">
      <c r="A19" s="21" t="s">
        <v>17</v>
      </c>
      <c r="B19" s="22"/>
      <c r="C19" s="23">
        <v>1033088</v>
      </c>
      <c r="D19" s="23">
        <v>958302</v>
      </c>
      <c r="E19" s="23">
        <v>1041788</v>
      </c>
      <c r="F19" s="34"/>
      <c r="G19" s="25">
        <v>1030824.6</v>
      </c>
      <c r="H19" s="25">
        <v>783939.48</v>
      </c>
      <c r="I19" s="25">
        <v>851807.38</v>
      </c>
    </row>
    <row r="20" spans="1:9" s="8" customFormat="1" ht="15">
      <c r="A20" s="21" t="s">
        <v>18</v>
      </c>
      <c r="B20" s="22"/>
      <c r="C20" s="23">
        <v>966317</v>
      </c>
      <c r="D20" s="23">
        <v>977820</v>
      </c>
      <c r="E20" s="23">
        <v>965562</v>
      </c>
      <c r="F20" s="37"/>
      <c r="G20" s="25">
        <v>967360.9</v>
      </c>
      <c r="H20" s="25">
        <v>800167.98</v>
      </c>
      <c r="I20" s="25">
        <v>789274.3</v>
      </c>
    </row>
    <row r="21" spans="1:9" s="8" customFormat="1" ht="15">
      <c r="A21" s="21" t="s">
        <v>19</v>
      </c>
      <c r="B21" s="22"/>
      <c r="C21" s="38">
        <v>922625</v>
      </c>
      <c r="D21" s="23">
        <v>949371</v>
      </c>
      <c r="E21" s="23">
        <v>944476</v>
      </c>
      <c r="F21" s="37"/>
      <c r="G21" s="25">
        <v>922450</v>
      </c>
      <c r="H21" s="25">
        <v>773333.32</v>
      </c>
      <c r="I21" s="25">
        <v>773026.38</v>
      </c>
    </row>
    <row r="22" spans="1:9" s="8" customFormat="1" ht="16.5" thickBot="1">
      <c r="A22" s="29" t="s">
        <v>20</v>
      </c>
      <c r="B22" s="30"/>
      <c r="C22" s="31">
        <f>SUM(C19:C21)</f>
        <v>2922030</v>
      </c>
      <c r="D22" s="31">
        <f>SUM(D19:D21)</f>
        <v>2885493</v>
      </c>
      <c r="E22" s="31">
        <f>SUM(E19:E21)</f>
        <v>2951826</v>
      </c>
      <c r="F22" s="35"/>
      <c r="G22" s="33">
        <f>SUM(G19:G21)</f>
        <v>2920635.5</v>
      </c>
      <c r="H22" s="33">
        <f>SUM(H19:H21)</f>
        <v>2357440.78</v>
      </c>
      <c r="I22" s="33">
        <f>SUM(I19:I21)</f>
        <v>2414108.06</v>
      </c>
    </row>
    <row r="23" spans="1:9" s="8" customFormat="1" ht="16.5" thickBot="1">
      <c r="A23" s="39" t="s">
        <v>21</v>
      </c>
      <c r="B23" s="40"/>
      <c r="C23" s="41">
        <f>SUM(C7+C8+C9+C11+C12+C13+C15+C16+C17+C19+C20+C21)</f>
        <v>11904984</v>
      </c>
      <c r="D23" s="41">
        <f>SUM(D7+D8+D9+D11+D12+D13+D15+D16+D17+D19+D20+D21)</f>
        <v>11781378</v>
      </c>
      <c r="E23" s="41">
        <f>SUM(E7+E8+E9+E11+E12+E13+E15+E16+E17+E19+E20+E21)</f>
        <v>12005151</v>
      </c>
      <c r="F23" s="42"/>
      <c r="G23" s="43">
        <f>SUM(G7+G8+G9+G11+G12+G13+G15+G16+G17+G19+G20+G21)</f>
        <v>11188663.81</v>
      </c>
      <c r="H23" s="43">
        <f>SUM(H7+H8+H9+H11+H12+H13+H15+H16+H17+H19+H20+H21)</f>
        <v>9619839.610000001</v>
      </c>
      <c r="I23" s="43">
        <f>SUM(I7+I8+I9+I11+I12+I13+I15+I16+I17+I19+I20+I21)</f>
        <v>9798340.75</v>
      </c>
    </row>
    <row r="24" spans="3:6" s="8" customFormat="1" ht="15">
      <c r="C24" s="44"/>
      <c r="D24" s="44"/>
      <c r="E24" s="44"/>
      <c r="F24" s="45"/>
    </row>
    <row r="25" spans="3:6" s="8" customFormat="1" ht="15">
      <c r="C25" s="44"/>
      <c r="D25" s="44"/>
      <c r="E25" s="44"/>
      <c r="F25" s="45"/>
    </row>
    <row r="26" spans="1:11" s="8" customFormat="1" ht="18">
      <c r="A26" s="86" t="s">
        <v>22</v>
      </c>
      <c r="B26" s="46"/>
      <c r="C26" s="46"/>
      <c r="D26" s="46"/>
      <c r="E26" s="46"/>
      <c r="F26" s="46"/>
      <c r="G26" s="46"/>
      <c r="H26" s="46"/>
      <c r="I26" s="47"/>
      <c r="K26" s="48"/>
    </row>
    <row r="27" spans="1:11" s="8" customFormat="1" ht="15.75">
      <c r="A27" s="21"/>
      <c r="B27" s="49"/>
      <c r="C27" s="50">
        <v>2005</v>
      </c>
      <c r="D27" s="50">
        <v>2004</v>
      </c>
      <c r="E27" s="50">
        <v>2003</v>
      </c>
      <c r="F27" s="49"/>
      <c r="G27" s="50"/>
      <c r="H27" s="49"/>
      <c r="I27" s="17"/>
      <c r="J27" s="51"/>
      <c r="K27" s="52"/>
    </row>
    <row r="28" spans="1:9" s="8" customFormat="1" ht="15">
      <c r="A28" s="21" t="s">
        <v>23</v>
      </c>
      <c r="B28" s="49"/>
      <c r="C28" s="53">
        <v>10802138</v>
      </c>
      <c r="D28" s="53">
        <f>820453+849096+930483+887089+868467+884350+976751+1004425+870380+872809+891104+873161</f>
        <v>10728568</v>
      </c>
      <c r="E28" s="54">
        <v>10976197</v>
      </c>
      <c r="F28" s="49"/>
      <c r="G28" s="54"/>
      <c r="H28" s="49"/>
      <c r="I28" s="55"/>
    </row>
    <row r="29" spans="1:9" s="8" customFormat="1" ht="15">
      <c r="A29" s="21" t="s">
        <v>24</v>
      </c>
      <c r="B29" s="49"/>
      <c r="C29" s="53">
        <v>728810</v>
      </c>
      <c r="D29" s="53">
        <f>53454+11+54323+16+61232+29+58551+24+60806+35+62608+30+60680+26+60892+35+60135+32+58393+37+60560+14+31+51870</f>
        <v>703824</v>
      </c>
      <c r="E29" s="54">
        <v>680592</v>
      </c>
      <c r="F29" s="49"/>
      <c r="G29" s="54"/>
      <c r="H29" s="49"/>
      <c r="I29" s="55"/>
    </row>
    <row r="30" spans="1:9" s="8" customFormat="1" ht="15">
      <c r="A30" s="21" t="s">
        <v>25</v>
      </c>
      <c r="B30" s="49"/>
      <c r="C30" s="53">
        <v>79170</v>
      </c>
      <c r="D30" s="53">
        <f>4871+5036+5917+5935+6883+7331+8033+8277+6485+5816+5853+5275</f>
        <v>75712</v>
      </c>
      <c r="E30" s="54">
        <v>75820</v>
      </c>
      <c r="F30" s="49"/>
      <c r="G30" s="54"/>
      <c r="H30" s="49"/>
      <c r="I30" s="55"/>
    </row>
    <row r="31" spans="1:9" s="8" customFormat="1" ht="15.75">
      <c r="A31" s="21"/>
      <c r="B31" s="49"/>
      <c r="C31" s="56">
        <v>11610118</v>
      </c>
      <c r="D31" s="56">
        <f>SUM(D28:D30)</f>
        <v>11508104</v>
      </c>
      <c r="E31" s="57">
        <f>SUM(E28:E30)</f>
        <v>11732609</v>
      </c>
      <c r="F31" s="49"/>
      <c r="G31" s="57"/>
      <c r="H31" s="49"/>
      <c r="I31" s="58"/>
    </row>
    <row r="32" spans="1:9" s="8" customFormat="1" ht="15">
      <c r="A32" s="21"/>
      <c r="B32" s="49"/>
      <c r="C32" s="53"/>
      <c r="D32" s="53"/>
      <c r="E32" s="54"/>
      <c r="F32" s="49"/>
      <c r="G32" s="54"/>
      <c r="H32" s="49"/>
      <c r="I32" s="22"/>
    </row>
    <row r="33" spans="1:9" s="8" customFormat="1" ht="15">
      <c r="A33" s="21" t="s">
        <v>26</v>
      </c>
      <c r="B33" s="49"/>
      <c r="C33" s="53">
        <v>92357</v>
      </c>
      <c r="D33" s="53">
        <f>2698+3610+5994+7721+11361+10534+12419+10823+8873+6046+5091+2503</f>
        <v>87673</v>
      </c>
      <c r="E33" s="54">
        <v>91382</v>
      </c>
      <c r="F33" s="49"/>
      <c r="G33" s="54"/>
      <c r="H33" s="49"/>
      <c r="I33" s="55"/>
    </row>
    <row r="34" spans="1:9" s="8" customFormat="1" ht="15">
      <c r="A34" s="21" t="s">
        <v>27</v>
      </c>
      <c r="B34" s="49"/>
      <c r="C34" s="53">
        <v>202509</v>
      </c>
      <c r="D34" s="53">
        <f>12325+13397+15366+14877+14598+14842+19343+18526+15397+15201+15198+16531</f>
        <v>185601</v>
      </c>
      <c r="E34" s="54">
        <v>181160</v>
      </c>
      <c r="F34" s="49"/>
      <c r="G34" s="54"/>
      <c r="H34" s="49"/>
      <c r="I34" s="55"/>
    </row>
    <row r="35" spans="1:9" s="8" customFormat="1" ht="15.75">
      <c r="A35" s="21"/>
      <c r="B35" s="49"/>
      <c r="C35" s="56">
        <v>294866</v>
      </c>
      <c r="D35" s="56">
        <f>SUM(D33:D34)</f>
        <v>273274</v>
      </c>
      <c r="E35" s="57">
        <f>SUM(E33:E34)</f>
        <v>272542</v>
      </c>
      <c r="F35" s="49"/>
      <c r="G35" s="57"/>
      <c r="H35" s="49"/>
      <c r="I35" s="58"/>
    </row>
    <row r="36" spans="1:9" s="8" customFormat="1" ht="15">
      <c r="A36" s="21"/>
      <c r="B36" s="49"/>
      <c r="C36" s="49"/>
      <c r="D36" s="59"/>
      <c r="E36" s="49"/>
      <c r="F36" s="49"/>
      <c r="G36" s="49"/>
      <c r="H36" s="49"/>
      <c r="I36" s="22"/>
    </row>
    <row r="37" spans="1:9" s="8" customFormat="1" ht="15.75">
      <c r="A37" s="60"/>
      <c r="B37" s="61" t="s">
        <v>21</v>
      </c>
      <c r="C37" s="62">
        <f>SUM(C31+C35)</f>
        <v>11904984</v>
      </c>
      <c r="D37" s="62">
        <f>SUM(D31+D35)</f>
        <v>11781378</v>
      </c>
      <c r="E37" s="63">
        <f>SUM(E31+E35)</f>
        <v>12005151</v>
      </c>
      <c r="F37" s="61"/>
      <c r="G37" s="63"/>
      <c r="H37" s="61"/>
      <c r="I37" s="64"/>
    </row>
    <row r="38" s="8" customFormat="1" ht="15.75">
      <c r="G38" s="65"/>
    </row>
    <row r="39" spans="1:7" s="8" customFormat="1" ht="15.75">
      <c r="A39" s="66"/>
      <c r="B39" s="67"/>
      <c r="C39" s="67" t="s">
        <v>28</v>
      </c>
      <c r="D39" s="67"/>
      <c r="E39" s="68"/>
      <c r="F39" s="69"/>
      <c r="G39" s="65"/>
    </row>
    <row r="40" spans="1:7" s="8" customFormat="1" ht="18">
      <c r="A40" s="70"/>
      <c r="B40" s="71" t="s">
        <v>29</v>
      </c>
      <c r="C40" s="70"/>
      <c r="D40" s="71" t="s">
        <v>30</v>
      </c>
      <c r="E40" s="70"/>
      <c r="F40" s="72"/>
      <c r="G40" s="52"/>
    </row>
    <row r="41" spans="1:7" s="8" customFormat="1" ht="15.75">
      <c r="A41" s="73" t="s">
        <v>31</v>
      </c>
      <c r="B41" s="74" t="s">
        <v>32</v>
      </c>
      <c r="C41" s="75" t="s">
        <v>33</v>
      </c>
      <c r="D41" s="74" t="s">
        <v>34</v>
      </c>
      <c r="E41" s="75"/>
      <c r="G41" s="52"/>
    </row>
    <row r="42" spans="1:7" s="8" customFormat="1" ht="15.75">
      <c r="A42" s="76" t="s">
        <v>35</v>
      </c>
      <c r="B42" s="23">
        <v>112128106</v>
      </c>
      <c r="C42" s="76"/>
      <c r="D42" s="77">
        <v>54377002.02</v>
      </c>
      <c r="E42" s="76"/>
      <c r="F42" s="78"/>
      <c r="G42" s="79"/>
    </row>
    <row r="43" spans="1:7" s="8" customFormat="1" ht="15.75">
      <c r="A43" s="76">
        <v>1989</v>
      </c>
      <c r="B43" s="23">
        <v>7941997</v>
      </c>
      <c r="C43" s="80">
        <v>0.0771</v>
      </c>
      <c r="D43" s="77">
        <v>6834338.38</v>
      </c>
      <c r="E43" s="81"/>
      <c r="F43" s="69"/>
      <c r="G43" s="79"/>
    </row>
    <row r="44" spans="1:7" s="8" customFormat="1" ht="15.75">
      <c r="A44" s="76">
        <v>1990</v>
      </c>
      <c r="B44" s="23">
        <v>8312358</v>
      </c>
      <c r="C44" s="80">
        <f aca="true" t="shared" si="0" ref="C44:C59">SUM(B44-B43)/B43</f>
        <v>0.046633233429828794</v>
      </c>
      <c r="D44" s="77">
        <v>7148868.69</v>
      </c>
      <c r="E44" s="24"/>
      <c r="G44" s="79"/>
    </row>
    <row r="45" spans="1:7" s="8" customFormat="1" ht="15.75">
      <c r="A45" s="76">
        <v>1991</v>
      </c>
      <c r="B45" s="23">
        <v>8493947</v>
      </c>
      <c r="C45" s="80">
        <f t="shared" si="0"/>
        <v>0.021845666416196223</v>
      </c>
      <c r="D45" s="77">
        <v>7284217.32</v>
      </c>
      <c r="E45" s="24"/>
      <c r="G45" s="79"/>
    </row>
    <row r="46" spans="1:7" s="8" customFormat="1" ht="15.75">
      <c r="A46" s="76">
        <v>1992</v>
      </c>
      <c r="B46" s="23">
        <v>8921271</v>
      </c>
      <c r="C46" s="80">
        <f t="shared" si="0"/>
        <v>0.050309237860796635</v>
      </c>
      <c r="D46" s="77">
        <v>7659965.9</v>
      </c>
      <c r="E46" s="24"/>
      <c r="G46" s="79"/>
    </row>
    <row r="47" spans="1:7" s="8" customFormat="1" ht="15.75">
      <c r="A47" s="76">
        <v>1993</v>
      </c>
      <c r="B47" s="23">
        <v>9110011</v>
      </c>
      <c r="C47" s="80">
        <f t="shared" si="0"/>
        <v>0.021156178306880265</v>
      </c>
      <c r="D47" s="77">
        <v>7809800.31</v>
      </c>
      <c r="E47" s="24"/>
      <c r="G47" s="79"/>
    </row>
    <row r="48" spans="1:7" s="8" customFormat="1" ht="15.75">
      <c r="A48" s="76">
        <v>1994</v>
      </c>
      <c r="B48" s="23">
        <v>9517851</v>
      </c>
      <c r="C48" s="80">
        <f t="shared" si="0"/>
        <v>0.044768332332419794</v>
      </c>
      <c r="D48" s="77">
        <v>8142870.91</v>
      </c>
      <c r="E48" s="24"/>
      <c r="F48" s="82"/>
      <c r="G48" s="79"/>
    </row>
    <row r="49" spans="1:5" s="8" customFormat="1" ht="15">
      <c r="A49" s="76">
        <v>1995</v>
      </c>
      <c r="B49" s="23">
        <v>9785403</v>
      </c>
      <c r="C49" s="80">
        <f t="shared" si="0"/>
        <v>0.028110547223317534</v>
      </c>
      <c r="D49" s="77">
        <v>8390462</v>
      </c>
      <c r="E49" s="24"/>
    </row>
    <row r="50" spans="1:5" s="8" customFormat="1" ht="15">
      <c r="A50" s="76">
        <v>1996</v>
      </c>
      <c r="B50" s="23">
        <v>10206084</v>
      </c>
      <c r="C50" s="80">
        <f t="shared" si="0"/>
        <v>0.04299066681259832</v>
      </c>
      <c r="D50" s="77">
        <v>8781504.96</v>
      </c>
      <c r="E50" s="24"/>
    </row>
    <row r="51" spans="1:5" s="8" customFormat="1" ht="15">
      <c r="A51" s="76">
        <v>1997</v>
      </c>
      <c r="B51" s="23">
        <v>10538940</v>
      </c>
      <c r="C51" s="80">
        <f t="shared" si="0"/>
        <v>0.0326134881899855</v>
      </c>
      <c r="D51" s="77">
        <v>8823372.61</v>
      </c>
      <c r="E51" s="24"/>
    </row>
    <row r="52" spans="1:5" s="8" customFormat="1" ht="15">
      <c r="A52" s="76">
        <v>1998</v>
      </c>
      <c r="B52" s="23">
        <v>10390699</v>
      </c>
      <c r="C52" s="80">
        <f t="shared" si="0"/>
        <v>-0.014066025615479356</v>
      </c>
      <c r="D52" s="77">
        <v>8659142.15</v>
      </c>
      <c r="E52" s="24"/>
    </row>
    <row r="53" spans="1:5" s="8" customFormat="1" ht="15">
      <c r="A53" s="76">
        <v>1999</v>
      </c>
      <c r="B53" s="23">
        <v>10933567</v>
      </c>
      <c r="C53" s="80">
        <f t="shared" si="0"/>
        <v>0.05224557077440122</v>
      </c>
      <c r="D53" s="77">
        <v>9054918.24</v>
      </c>
      <c r="E53" s="24"/>
    </row>
    <row r="54" spans="1:5" s="8" customFormat="1" ht="15">
      <c r="A54" s="76">
        <v>2000</v>
      </c>
      <c r="B54" s="23">
        <v>11084253</v>
      </c>
      <c r="C54" s="80">
        <f t="shared" si="0"/>
        <v>0.013781961550151017</v>
      </c>
      <c r="D54" s="77">
        <v>9150848</v>
      </c>
      <c r="E54" s="24"/>
    </row>
    <row r="55" spans="1:5" s="8" customFormat="1" ht="15">
      <c r="A55" s="76">
        <v>2001</v>
      </c>
      <c r="B55" s="23">
        <v>11303629</v>
      </c>
      <c r="C55" s="80">
        <f t="shared" si="0"/>
        <v>0.019791681045172822</v>
      </c>
      <c r="D55" s="77">
        <v>9293592.07</v>
      </c>
      <c r="E55" s="24"/>
    </row>
    <row r="56" spans="1:5" s="8" customFormat="1" ht="15">
      <c r="A56" s="76">
        <v>2002</v>
      </c>
      <c r="B56" s="23">
        <v>11687498</v>
      </c>
      <c r="C56" s="80">
        <f t="shared" si="0"/>
        <v>0.03395980175924033</v>
      </c>
      <c r="D56" s="77">
        <v>9565827</v>
      </c>
      <c r="E56" s="24"/>
    </row>
    <row r="57" spans="1:5" s="8" customFormat="1" ht="15">
      <c r="A57" s="76">
        <v>2003</v>
      </c>
      <c r="B57" s="23">
        <v>12005151</v>
      </c>
      <c r="C57" s="80">
        <f t="shared" si="0"/>
        <v>0.02717887096109022</v>
      </c>
      <c r="D57" s="77">
        <v>9798341</v>
      </c>
      <c r="E57" s="24"/>
    </row>
    <row r="58" spans="1:5" s="8" customFormat="1" ht="15">
      <c r="A58" s="76">
        <v>2004</v>
      </c>
      <c r="B58" s="23">
        <v>11781378</v>
      </c>
      <c r="C58" s="80">
        <f t="shared" si="0"/>
        <v>-0.018639748887789916</v>
      </c>
      <c r="D58" s="77">
        <v>9619840</v>
      </c>
      <c r="E58" s="24"/>
    </row>
    <row r="59" spans="1:5" s="8" customFormat="1" ht="15">
      <c r="A59" s="76">
        <v>2005</v>
      </c>
      <c r="B59" s="23">
        <v>11904984</v>
      </c>
      <c r="C59" s="80">
        <f t="shared" si="0"/>
        <v>0.010491641979401731</v>
      </c>
      <c r="D59" s="77">
        <v>11188664</v>
      </c>
      <c r="E59" s="24"/>
    </row>
    <row r="60" spans="1:5" s="8" customFormat="1" ht="15.75">
      <c r="A60" s="83" t="s">
        <v>21</v>
      </c>
      <c r="B60" s="63"/>
      <c r="C60" s="84"/>
      <c r="D60" s="85">
        <f>SUM(D42:D59)</f>
        <v>201583575.56</v>
      </c>
      <c r="E60" s="84"/>
    </row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</sheetData>
  <printOptions/>
  <pageMargins left="0.64" right="0.25" top="0.29" bottom="0.38" header="0.2" footer="0.25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2006-01-20T09:04:21Z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